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 Projetos\21.311.780-7 Mobilidade Urbana\"/>
    </mc:Choice>
  </mc:AlternateContent>
  <xr:revisionPtr revIDLastSave="0" documentId="8_{D219AE59-6EE0-47AF-B7D3-4CDD71F30E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ONOGRAMA DE PAGAMENTO FRG" sheetId="2" r:id="rId1"/>
  </sheets>
  <definedNames>
    <definedName name="_xlnm.Print_Area" localSheetId="0">'CRONOGRAMA DE PAGAMENTO FRG'!$B$2:$X$22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I23" i="2"/>
  <c r="K23" i="2"/>
  <c r="M23" i="2"/>
  <c r="O23" i="2"/>
  <c r="Q23" i="2"/>
  <c r="S23" i="2"/>
  <c r="U23" i="2"/>
  <c r="W23" i="2"/>
  <c r="E23" i="2"/>
  <c r="E25" i="2" s="1"/>
  <c r="D20" i="2"/>
  <c r="D17" i="2"/>
  <c r="D14" i="2"/>
  <c r="D11" i="2"/>
  <c r="D8" i="2"/>
  <c r="D5" i="2"/>
  <c r="G25" i="2" l="1"/>
  <c r="I25" i="2" l="1"/>
  <c r="K25" i="2" l="1"/>
  <c r="M25" i="2" l="1"/>
  <c r="O25" i="2" l="1"/>
  <c r="Q25" i="2" l="1"/>
  <c r="S25" i="2" l="1"/>
  <c r="U25" i="2" l="1"/>
  <c r="W25" i="2" l="1"/>
  <c r="G21" i="2" l="1"/>
  <c r="I21" i="2"/>
  <c r="K21" i="2"/>
  <c r="E18" i="2"/>
  <c r="G9" i="2"/>
  <c r="M21" i="2"/>
  <c r="G15" i="2"/>
  <c r="I9" i="2"/>
  <c r="O21" i="2"/>
  <c r="I15" i="2"/>
  <c r="K9" i="2"/>
  <c r="Q21" i="2"/>
  <c r="K15" i="2"/>
  <c r="M9" i="2"/>
  <c r="S21" i="2"/>
  <c r="M15" i="2"/>
  <c r="O9" i="2"/>
  <c r="U21" i="2"/>
  <c r="E15" i="2"/>
  <c r="E9" i="2"/>
  <c r="W21" i="2"/>
  <c r="E21" i="2"/>
  <c r="I12" i="2"/>
  <c r="E24" i="2"/>
  <c r="K12" i="2"/>
  <c r="K6" i="2"/>
  <c r="G18" i="2"/>
  <c r="I18" i="2"/>
  <c r="M12" i="2"/>
  <c r="M6" i="2"/>
  <c r="K18" i="2"/>
  <c r="O12" i="2"/>
  <c r="O6" i="2"/>
  <c r="G24" i="2"/>
  <c r="M18" i="2"/>
  <c r="E12" i="2"/>
  <c r="E6" i="2"/>
  <c r="I24" i="2"/>
  <c r="G12" i="2"/>
  <c r="G6" i="2"/>
  <c r="W24" i="2"/>
  <c r="I6" i="2"/>
  <c r="W26" i="2"/>
  <c r="Q24" i="2"/>
  <c r="U24" i="2"/>
  <c r="M24" i="2"/>
  <c r="E26" i="2"/>
  <c r="S24" i="2"/>
  <c r="O24" i="2"/>
  <c r="K24" i="2"/>
  <c r="G26" i="2"/>
  <c r="I26" i="2"/>
  <c r="K26" i="2"/>
  <c r="M26" i="2"/>
  <c r="O26" i="2"/>
  <c r="Q26" i="2"/>
  <c r="S26" i="2"/>
  <c r="U26" i="2"/>
</calcChain>
</file>

<file path=xl/sharedStrings.xml><?xml version="1.0" encoding="utf-8"?>
<sst xmlns="http://schemas.openxmlformats.org/spreadsheetml/2006/main" count="36" uniqueCount="36">
  <si>
    <t>PRODUTO</t>
  </si>
  <si>
    <t>ETAPAS DE EXECUÇÃO DOS SERVIÇOS</t>
  </si>
  <si>
    <t>0-15</t>
  </si>
  <si>
    <t>16-30</t>
  </si>
  <si>
    <t>31-45</t>
  </si>
  <si>
    <t>46-60</t>
  </si>
  <si>
    <t>61-75</t>
  </si>
  <si>
    <t>76-90</t>
  </si>
  <si>
    <t>91-105</t>
  </si>
  <si>
    <t>106-120</t>
  </si>
  <si>
    <t>121-135</t>
  </si>
  <si>
    <t>136-150</t>
  </si>
  <si>
    <t>151-165</t>
  </si>
  <si>
    <t>166-180</t>
  </si>
  <si>
    <t>181-195</t>
  </si>
  <si>
    <t>196-210</t>
  </si>
  <si>
    <t>211-225</t>
  </si>
  <si>
    <t>226-240</t>
  </si>
  <si>
    <t>241-255</t>
  </si>
  <si>
    <t>256-270</t>
  </si>
  <si>
    <t>271-285</t>
  </si>
  <si>
    <t>286-300</t>
  </si>
  <si>
    <t xml:space="preserve">  </t>
  </si>
  <si>
    <t>CRONOGRAMA DE ENTREGA - FAZENDA RIO GRANDE</t>
  </si>
  <si>
    <t>TOTAL POR ITEM</t>
  </si>
  <si>
    <t>TOTAL A SER PAGO MENSALMENTE</t>
  </si>
  <si>
    <t>PORCENTAGEM MENSAL DO CONTRATO SOBRE O TOTAL</t>
  </si>
  <si>
    <t>TOTAL ACUMULADO</t>
  </si>
  <si>
    <t>PORCENTAGEM ACUMULADA</t>
  </si>
  <si>
    <t>ANTEPROJETO DE INFRAESTRUTURA DE DOIS VIADUTOS NA BR-116</t>
  </si>
  <si>
    <t>ANTEPROJETO DE REQUALIFICAÇÃO URBANA DA AV. PARANÁ, R. LAPA E R. PARANAGUÁ</t>
  </si>
  <si>
    <t>ANTEPROJETO DE INFRAESTRUTURA DE PONTE DE VERTEDOURO</t>
  </si>
  <si>
    <t>ANTEPROJETO DE URBANISMO PARA REQUALIFICAÇÃO URBANA DO PARQUE VERDE</t>
  </si>
  <si>
    <t>ANTEPROJETO DE URBANISMO PARA REQUALIFICAÇÃO URBANA DA PRAÇA BRASIL</t>
  </si>
  <si>
    <t>REVISÃO, ATUALIZAÇÃO E HOMOLOGAÇÃO JUNTO AO MUNICÍPIO DO PLANO DE MOBILIDADE DO MUNICÍPIO DE FAZENDA RIO GRANDE</t>
  </si>
  <si>
    <t>CRONOGRAMA FÍSICO-FINANCEIRO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</si>
</sst>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/>
    <xf numFmtId="44" fontId="2" fillId="5" borderId="1" xfId="0" applyNumberFormat="1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10" fontId="4" fillId="12" borderId="1" xfId="2" applyNumberFormat="1" applyFont="1" applyFill="1" applyBorder="1" applyAlignment="1">
      <alignment horizontal="center"/>
    </xf>
    <xf numFmtId="44" fontId="4" fillId="11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10" fontId="4" fillId="10" borderId="1" xfId="2" applyNumberFormat="1" applyFont="1" applyFill="1" applyBorder="1" applyAlignment="1">
      <alignment horizontal="center"/>
    </xf>
    <xf numFmtId="44" fontId="4" fillId="9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4" fillId="11" borderId="1" xfId="0" applyFont="1" applyFill="1" applyBorder="1" applyAlignment="1">
      <alignment horizontal="right"/>
    </xf>
    <xf numFmtId="0" fontId="4" fillId="1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4" borderId="5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4" fontId="2" fillId="6" borderId="5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0" fontId="2" fillId="6" borderId="2" xfId="2" applyNumberFormat="1" applyFont="1" applyFill="1" applyBorder="1" applyAlignment="1">
      <alignment horizontal="center" vertical="center"/>
    </xf>
    <xf numFmtId="10" fontId="2" fillId="6" borderId="3" xfId="2" applyNumberFormat="1" applyFont="1" applyFill="1" applyBorder="1" applyAlignment="1">
      <alignment horizontal="center" vertical="center"/>
    </xf>
    <xf numFmtId="44" fontId="2" fillId="6" borderId="2" xfId="1" applyFont="1" applyFill="1" applyBorder="1" applyAlignment="1">
      <alignment horizontal="center" vertical="center"/>
    </xf>
    <xf numFmtId="44" fontId="2" fillId="6" borderId="3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10" fontId="2" fillId="7" borderId="2" xfId="2" applyNumberFormat="1" applyFont="1" applyFill="1" applyBorder="1" applyAlignment="1">
      <alignment horizontal="center" vertical="center"/>
    </xf>
    <xf numFmtId="10" fontId="2" fillId="7" borderId="3" xfId="2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44" fontId="2" fillId="8" borderId="5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0" fontId="2" fillId="2" borderId="2" xfId="2" applyNumberFormat="1" applyFont="1" applyFill="1" applyBorder="1" applyAlignment="1">
      <alignment horizontal="center"/>
    </xf>
    <xf numFmtId="10" fontId="2" fillId="2" borderId="3" xfId="2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10" fontId="2" fillId="4" borderId="2" xfId="2" applyNumberFormat="1" applyFont="1" applyFill="1" applyBorder="1" applyAlignment="1">
      <alignment horizontal="center" vertical="center"/>
    </xf>
    <xf numFmtId="10" fontId="2" fillId="4" borderId="3" xfId="2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2" fillId="7" borderId="5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0" fontId="2" fillId="3" borderId="2" xfId="2" applyNumberFormat="1" applyFont="1" applyFill="1" applyBorder="1" applyAlignment="1">
      <alignment horizontal="center" vertical="center"/>
    </xf>
    <xf numFmtId="10" fontId="2" fillId="3" borderId="3" xfId="2" applyNumberFormat="1" applyFont="1" applyFill="1" applyBorder="1" applyAlignment="1">
      <alignment horizontal="center" vertical="center"/>
    </xf>
    <xf numFmtId="10" fontId="2" fillId="8" borderId="2" xfId="2" applyNumberFormat="1" applyFont="1" applyFill="1" applyBorder="1" applyAlignment="1">
      <alignment horizontal="center" vertical="center"/>
    </xf>
    <xf numFmtId="10" fontId="2" fillId="8" borderId="3" xfId="2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7" borderId="2" xfId="1" applyFont="1" applyFill="1" applyBorder="1" applyAlignment="1">
      <alignment horizontal="center" vertical="center"/>
    </xf>
    <xf numFmtId="44" fontId="2" fillId="7" borderId="3" xfId="1" applyFont="1" applyFill="1" applyBorder="1" applyAlignment="1">
      <alignment horizontal="center" vertical="center"/>
    </xf>
    <xf numFmtId="44" fontId="2" fillId="8" borderId="2" xfId="1" applyFont="1" applyFill="1" applyBorder="1" applyAlignment="1">
      <alignment horizontal="center" vertical="center"/>
    </xf>
    <xf numFmtId="44" fontId="2" fillId="8" borderId="3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tabSelected="1" zoomScale="40" zoomScaleNormal="40" workbookViewId="0">
      <selection activeCell="C40" sqref="C40"/>
    </sheetView>
  </sheetViews>
  <sheetFormatPr defaultRowHeight="14.4" x14ac:dyDescent="0.3"/>
  <cols>
    <col min="1" max="1" width="1.5546875" customWidth="1"/>
    <col min="2" max="2" width="18.33203125" style="9" bestFit="1" customWidth="1"/>
    <col min="3" max="3" width="87.33203125" customWidth="1"/>
    <col min="4" max="4" width="31.6640625" bestFit="1" customWidth="1"/>
    <col min="5" max="24" width="20.6640625" customWidth="1"/>
  </cols>
  <sheetData>
    <row r="1" spans="1:24" x14ac:dyDescent="0.3">
      <c r="A1" t="s">
        <v>22</v>
      </c>
    </row>
    <row r="2" spans="1:24" ht="25.8" x14ac:dyDescent="0.5">
      <c r="B2" s="23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25.8" x14ac:dyDescent="0.3">
      <c r="B3" s="24" t="s">
        <v>23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25.8" x14ac:dyDescent="0.5">
      <c r="B4" s="7" t="s">
        <v>0</v>
      </c>
      <c r="C4" s="2" t="s">
        <v>1</v>
      </c>
      <c r="D4" s="2" t="s">
        <v>24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17</v>
      </c>
      <c r="U4" s="1" t="s">
        <v>18</v>
      </c>
      <c r="V4" s="1" t="s">
        <v>19</v>
      </c>
      <c r="W4" s="1" t="s">
        <v>20</v>
      </c>
      <c r="X4" s="1" t="s">
        <v>21</v>
      </c>
    </row>
    <row r="5" spans="1:24" ht="25.8" x14ac:dyDescent="0.5">
      <c r="B5" s="78">
        <v>1</v>
      </c>
      <c r="C5" s="75" t="s">
        <v>29</v>
      </c>
      <c r="D5" s="25">
        <f>SUM(E7:P7)</f>
        <v>551703.96000000008</v>
      </c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4"/>
      <c r="R5" s="4"/>
      <c r="S5" s="4"/>
      <c r="T5" s="4"/>
      <c r="U5" s="4"/>
      <c r="V5" s="4"/>
      <c r="W5" s="4"/>
      <c r="X5" s="4"/>
    </row>
    <row r="6" spans="1:24" ht="25.8" x14ac:dyDescent="0.5">
      <c r="B6" s="26"/>
      <c r="C6" s="76"/>
      <c r="D6" s="26"/>
      <c r="E6" s="88">
        <f>E7/$W$25</f>
        <v>2.4137416372754281E-2</v>
      </c>
      <c r="F6" s="89"/>
      <c r="G6" s="88">
        <f t="shared" ref="G6" si="0">G7/$W$25</f>
        <v>2.4137416372754281E-2</v>
      </c>
      <c r="H6" s="89"/>
      <c r="I6" s="88">
        <f t="shared" ref="I6" si="1">I7/$W$25</f>
        <v>2.4137416372754281E-2</v>
      </c>
      <c r="J6" s="89"/>
      <c r="K6" s="88">
        <f t="shared" ref="K6" si="2">K7/$W$25</f>
        <v>2.4137416372754281E-2</v>
      </c>
      <c r="L6" s="89"/>
      <c r="M6" s="88">
        <f t="shared" ref="M6" si="3">M7/$W$25</f>
        <v>2.4137416372754281E-2</v>
      </c>
      <c r="N6" s="89"/>
      <c r="O6" s="88">
        <f t="shared" ref="O6" si="4">O7/$W$25</f>
        <v>2.4137416372754281E-2</v>
      </c>
      <c r="P6" s="89"/>
      <c r="Q6" s="4"/>
      <c r="R6" s="4"/>
      <c r="S6" s="4"/>
      <c r="T6" s="4"/>
      <c r="U6" s="4"/>
      <c r="V6" s="4"/>
      <c r="W6" s="4"/>
      <c r="X6" s="4"/>
    </row>
    <row r="7" spans="1:24" ht="25.8" x14ac:dyDescent="0.5">
      <c r="B7" s="27"/>
      <c r="C7" s="77"/>
      <c r="D7" s="27"/>
      <c r="E7" s="82">
        <v>91950.66</v>
      </c>
      <c r="F7" s="83"/>
      <c r="G7" s="82">
        <v>91950.66</v>
      </c>
      <c r="H7" s="83"/>
      <c r="I7" s="82">
        <v>91950.66</v>
      </c>
      <c r="J7" s="83"/>
      <c r="K7" s="82">
        <v>91950.66</v>
      </c>
      <c r="L7" s="83"/>
      <c r="M7" s="82">
        <v>91950.66</v>
      </c>
      <c r="N7" s="83"/>
      <c r="O7" s="82">
        <v>91950.66</v>
      </c>
      <c r="P7" s="83"/>
      <c r="Q7" s="5"/>
      <c r="R7" s="4"/>
      <c r="S7" s="5"/>
      <c r="T7" s="4"/>
      <c r="U7" s="5"/>
      <c r="V7" s="4"/>
      <c r="W7" s="5"/>
      <c r="X7" s="4"/>
    </row>
    <row r="8" spans="1:24" ht="25.8" x14ac:dyDescent="0.5">
      <c r="B8" s="38">
        <v>2</v>
      </c>
      <c r="C8" s="41" t="s">
        <v>30</v>
      </c>
      <c r="D8" s="28">
        <f>SUM(E10:P10)</f>
        <v>502155.72</v>
      </c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  <c r="Q8" s="6"/>
      <c r="R8" s="6"/>
      <c r="S8" s="6"/>
      <c r="T8" s="6"/>
      <c r="U8" s="6"/>
      <c r="V8" s="6"/>
      <c r="W8" s="6"/>
      <c r="X8" s="6"/>
    </row>
    <row r="9" spans="1:24" ht="25.8" x14ac:dyDescent="0.5">
      <c r="B9" s="39"/>
      <c r="C9" s="42"/>
      <c r="D9" s="29"/>
      <c r="E9" s="96">
        <f>E10/$W$25</f>
        <v>2.1969647811844985E-2</v>
      </c>
      <c r="F9" s="97"/>
      <c r="G9" s="96">
        <f t="shared" ref="G9" si="5">G10/$W$25</f>
        <v>2.1969647811844985E-2</v>
      </c>
      <c r="H9" s="97"/>
      <c r="I9" s="96">
        <f t="shared" ref="I9" si="6">I10/$W$25</f>
        <v>2.1969647811844985E-2</v>
      </c>
      <c r="J9" s="97"/>
      <c r="K9" s="96">
        <f t="shared" ref="K9" si="7">K10/$W$25</f>
        <v>2.1969647811844985E-2</v>
      </c>
      <c r="L9" s="97"/>
      <c r="M9" s="96">
        <f t="shared" ref="M9" si="8">M10/$W$25</f>
        <v>2.1969647811844985E-2</v>
      </c>
      <c r="N9" s="97"/>
      <c r="O9" s="96">
        <f t="shared" ref="O9" si="9">O10/$W$25</f>
        <v>2.1969647811844985E-2</v>
      </c>
      <c r="P9" s="97"/>
      <c r="Q9" s="6"/>
      <c r="R9" s="6"/>
      <c r="S9" s="6"/>
      <c r="T9" s="6"/>
      <c r="U9" s="6"/>
      <c r="V9" s="6"/>
      <c r="W9" s="6"/>
      <c r="X9" s="6"/>
    </row>
    <row r="10" spans="1:24" ht="25.8" x14ac:dyDescent="0.5">
      <c r="B10" s="40"/>
      <c r="C10" s="43"/>
      <c r="D10" s="30"/>
      <c r="E10" s="44">
        <v>83692.62</v>
      </c>
      <c r="F10" s="45"/>
      <c r="G10" s="44">
        <v>83692.62</v>
      </c>
      <c r="H10" s="45"/>
      <c r="I10" s="44">
        <v>83692.62</v>
      </c>
      <c r="J10" s="45"/>
      <c r="K10" s="44">
        <v>83692.62</v>
      </c>
      <c r="L10" s="45"/>
      <c r="M10" s="44">
        <v>83692.62</v>
      </c>
      <c r="N10" s="45"/>
      <c r="O10" s="44">
        <v>83692.62</v>
      </c>
      <c r="P10" s="45"/>
      <c r="Q10" s="6"/>
      <c r="R10" s="6"/>
      <c r="S10" s="6"/>
      <c r="T10" s="6"/>
      <c r="U10" s="6"/>
      <c r="V10" s="6"/>
      <c r="W10" s="6"/>
      <c r="X10" s="6"/>
    </row>
    <row r="11" spans="1:24" ht="25.8" x14ac:dyDescent="0.5">
      <c r="B11" s="84">
        <v>3</v>
      </c>
      <c r="C11" s="85" t="s">
        <v>31</v>
      </c>
      <c r="D11" s="31">
        <f>SUM(E13:P13)</f>
        <v>403053.06</v>
      </c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2"/>
      <c r="Q11" s="6"/>
      <c r="R11" s="6"/>
      <c r="S11" s="6"/>
      <c r="T11" s="6"/>
      <c r="U11" s="6"/>
      <c r="V11" s="6"/>
      <c r="W11" s="6"/>
      <c r="X11" s="6"/>
    </row>
    <row r="12" spans="1:24" ht="25.8" x14ac:dyDescent="0.5">
      <c r="B12" s="84"/>
      <c r="C12" s="86"/>
      <c r="D12" s="32"/>
      <c r="E12" s="34">
        <f>E13/$W$25</f>
        <v>1.7633840310902812E-2</v>
      </c>
      <c r="F12" s="35"/>
      <c r="G12" s="34">
        <f t="shared" ref="G12" si="10">G13/$W$25</f>
        <v>1.7633840310902812E-2</v>
      </c>
      <c r="H12" s="35"/>
      <c r="I12" s="34">
        <f t="shared" ref="I12" si="11">I13/$W$25</f>
        <v>1.7633840310902812E-2</v>
      </c>
      <c r="J12" s="35"/>
      <c r="K12" s="34">
        <f t="shared" ref="K12" si="12">K13/$W$25</f>
        <v>1.7633840310902812E-2</v>
      </c>
      <c r="L12" s="35"/>
      <c r="M12" s="34">
        <f t="shared" ref="M12" si="13">M13/$W$25</f>
        <v>1.7633840310902812E-2</v>
      </c>
      <c r="N12" s="35"/>
      <c r="O12" s="34">
        <f t="shared" ref="O12" si="14">O13/$W$25</f>
        <v>1.7633840310902812E-2</v>
      </c>
      <c r="P12" s="35"/>
      <c r="Q12" s="6"/>
      <c r="R12" s="6"/>
      <c r="S12" s="6"/>
      <c r="T12" s="6"/>
      <c r="U12" s="6"/>
      <c r="V12" s="6"/>
      <c r="W12" s="6"/>
      <c r="X12" s="6"/>
    </row>
    <row r="13" spans="1:24" ht="25.8" x14ac:dyDescent="0.5">
      <c r="B13" s="84"/>
      <c r="C13" s="87"/>
      <c r="D13" s="33"/>
      <c r="E13" s="36">
        <v>67175.509999999995</v>
      </c>
      <c r="F13" s="37"/>
      <c r="G13" s="36">
        <v>67175.509999999995</v>
      </c>
      <c r="H13" s="37"/>
      <c r="I13" s="36">
        <v>67175.509999999995</v>
      </c>
      <c r="J13" s="37"/>
      <c r="K13" s="36">
        <v>67175.509999999995</v>
      </c>
      <c r="L13" s="37"/>
      <c r="M13" s="36">
        <v>67175.509999999995</v>
      </c>
      <c r="N13" s="37"/>
      <c r="O13" s="36">
        <v>67175.509999999995</v>
      </c>
      <c r="P13" s="37"/>
      <c r="Q13" s="6"/>
      <c r="R13" s="6"/>
      <c r="S13" s="6"/>
      <c r="T13" s="6"/>
      <c r="U13" s="6"/>
      <c r="V13" s="6"/>
      <c r="W13" s="6"/>
      <c r="X13" s="6"/>
    </row>
    <row r="14" spans="1:24" ht="25.8" x14ac:dyDescent="0.5">
      <c r="B14" s="48">
        <v>4</v>
      </c>
      <c r="C14" s="49" t="s">
        <v>32</v>
      </c>
      <c r="D14" s="93">
        <f>SUM(E16:N16)</f>
        <v>618670.85</v>
      </c>
      <c r="E14" s="79"/>
      <c r="F14" s="80"/>
      <c r="G14" s="80"/>
      <c r="H14" s="80"/>
      <c r="I14" s="80"/>
      <c r="J14" s="80"/>
      <c r="K14" s="80"/>
      <c r="L14" s="80"/>
      <c r="M14" s="80"/>
      <c r="N14" s="81"/>
      <c r="O14" s="3"/>
      <c r="P14" s="3"/>
      <c r="Q14" s="6"/>
      <c r="R14" s="6"/>
      <c r="S14" s="6"/>
      <c r="T14" s="6"/>
      <c r="U14" s="6"/>
      <c r="V14" s="6"/>
      <c r="W14" s="6"/>
      <c r="X14" s="6"/>
    </row>
    <row r="15" spans="1:24" ht="25.8" x14ac:dyDescent="0.5">
      <c r="B15" s="48"/>
      <c r="C15" s="50"/>
      <c r="D15" s="94"/>
      <c r="E15" s="46">
        <f>E16/$W$25</f>
        <v>3.248071499244444E-2</v>
      </c>
      <c r="F15" s="47"/>
      <c r="G15" s="46">
        <f t="shared" ref="G15" si="15">G16/$W$25</f>
        <v>3.248071499244444E-2</v>
      </c>
      <c r="H15" s="47"/>
      <c r="I15" s="46">
        <f t="shared" ref="I15" si="16">I16/$W$25</f>
        <v>3.248071499244444E-2</v>
      </c>
      <c r="J15" s="47"/>
      <c r="K15" s="46">
        <f t="shared" ref="K15" si="17">K16/$W$25</f>
        <v>3.248071499244444E-2</v>
      </c>
      <c r="L15" s="47"/>
      <c r="M15" s="46">
        <f t="shared" ref="M15" si="18">M16/$W$25</f>
        <v>3.248071499244444E-2</v>
      </c>
      <c r="N15" s="47"/>
      <c r="O15" s="3"/>
      <c r="P15" s="3"/>
      <c r="Q15" s="6"/>
      <c r="R15" s="6"/>
      <c r="S15" s="6"/>
      <c r="T15" s="6"/>
      <c r="U15" s="6"/>
      <c r="V15" s="6"/>
      <c r="W15" s="6"/>
      <c r="X15" s="6"/>
    </row>
    <row r="16" spans="1:24" ht="25.8" x14ac:dyDescent="0.5">
      <c r="B16" s="48"/>
      <c r="C16" s="51"/>
      <c r="D16" s="95"/>
      <c r="E16" s="106">
        <v>123734.17</v>
      </c>
      <c r="F16" s="107"/>
      <c r="G16" s="106">
        <v>123734.17</v>
      </c>
      <c r="H16" s="107"/>
      <c r="I16" s="106">
        <v>123734.17</v>
      </c>
      <c r="J16" s="107"/>
      <c r="K16" s="106">
        <v>123734.17</v>
      </c>
      <c r="L16" s="107"/>
      <c r="M16" s="106">
        <v>123734.17</v>
      </c>
      <c r="N16" s="107"/>
      <c r="O16" s="3"/>
      <c r="P16" s="3"/>
      <c r="Q16" s="6"/>
      <c r="R16" s="6"/>
      <c r="S16" s="6"/>
      <c r="T16" s="6"/>
      <c r="U16" s="6"/>
      <c r="V16" s="6"/>
      <c r="W16" s="6"/>
      <c r="X16" s="6"/>
    </row>
    <row r="17" spans="2:24" ht="25.8" x14ac:dyDescent="0.5">
      <c r="B17" s="52">
        <v>5</v>
      </c>
      <c r="C17" s="55" t="s">
        <v>33</v>
      </c>
      <c r="D17" s="61">
        <f>SUM(E19:N19)</f>
        <v>464210.5</v>
      </c>
      <c r="E17" s="58"/>
      <c r="F17" s="59"/>
      <c r="G17" s="59"/>
      <c r="H17" s="59"/>
      <c r="I17" s="59"/>
      <c r="J17" s="59"/>
      <c r="K17" s="59"/>
      <c r="L17" s="59"/>
      <c r="M17" s="59"/>
      <c r="N17" s="60"/>
      <c r="O17" s="3"/>
      <c r="P17" s="3"/>
      <c r="Q17" s="6"/>
      <c r="R17" s="6"/>
      <c r="S17" s="6"/>
      <c r="T17" s="6"/>
      <c r="U17" s="6"/>
      <c r="V17" s="6"/>
      <c r="W17" s="6"/>
      <c r="X17" s="6"/>
    </row>
    <row r="18" spans="2:24" ht="25.8" x14ac:dyDescent="0.5">
      <c r="B18" s="53"/>
      <c r="C18" s="56"/>
      <c r="D18" s="62"/>
      <c r="E18" s="98">
        <f>E19/$W$25</f>
        <v>2.4371422941617715E-2</v>
      </c>
      <c r="F18" s="99"/>
      <c r="G18" s="98">
        <f t="shared" ref="G18" si="19">G19/$W$25</f>
        <v>2.4371422941617715E-2</v>
      </c>
      <c r="H18" s="99"/>
      <c r="I18" s="98">
        <f t="shared" ref="I18" si="20">I19/$W$25</f>
        <v>2.4371422941617715E-2</v>
      </c>
      <c r="J18" s="99"/>
      <c r="K18" s="98">
        <f t="shared" ref="K18" si="21">K19/$W$25</f>
        <v>2.4371422941617715E-2</v>
      </c>
      <c r="L18" s="99"/>
      <c r="M18" s="98">
        <f t="shared" ref="M18" si="22">M19/$W$25</f>
        <v>2.4371422941617715E-2</v>
      </c>
      <c r="N18" s="99"/>
      <c r="O18" s="3"/>
      <c r="P18" s="3"/>
      <c r="Q18" s="6"/>
      <c r="R18" s="6"/>
      <c r="S18" s="6"/>
      <c r="T18" s="6"/>
      <c r="U18" s="6"/>
      <c r="V18" s="6"/>
      <c r="W18" s="6"/>
      <c r="X18" s="6"/>
    </row>
    <row r="19" spans="2:24" ht="25.8" x14ac:dyDescent="0.5">
      <c r="B19" s="54"/>
      <c r="C19" s="57"/>
      <c r="D19" s="63"/>
      <c r="E19" s="108">
        <v>92842.1</v>
      </c>
      <c r="F19" s="109"/>
      <c r="G19" s="108">
        <v>92842.1</v>
      </c>
      <c r="H19" s="109"/>
      <c r="I19" s="108">
        <v>92842.1</v>
      </c>
      <c r="J19" s="109"/>
      <c r="K19" s="108">
        <v>92842.1</v>
      </c>
      <c r="L19" s="109"/>
      <c r="M19" s="108">
        <v>92842.1</v>
      </c>
      <c r="N19" s="109"/>
      <c r="O19" s="3"/>
      <c r="P19" s="3"/>
      <c r="Q19" s="6"/>
      <c r="R19" s="6"/>
      <c r="S19" s="6"/>
      <c r="T19" s="6"/>
      <c r="U19" s="6"/>
      <c r="V19" s="6"/>
      <c r="W19" s="6"/>
      <c r="X19" s="6"/>
    </row>
    <row r="20" spans="2:24" ht="25.8" x14ac:dyDescent="0.5">
      <c r="B20" s="66">
        <v>6</v>
      </c>
      <c r="C20" s="69" t="s">
        <v>34</v>
      </c>
      <c r="D20" s="16">
        <f>SUM(E22:X22)</f>
        <v>1269671.6199999999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</row>
    <row r="21" spans="2:24" ht="25.8" x14ac:dyDescent="0.5">
      <c r="B21" s="67"/>
      <c r="C21" s="70"/>
      <c r="D21" s="17"/>
      <c r="E21" s="73">
        <f>E22/$W$25</f>
        <v>3.3329361560259327E-2</v>
      </c>
      <c r="F21" s="74"/>
      <c r="G21" s="73">
        <f t="shared" ref="G21" si="23">G22/$W$25</f>
        <v>3.3329361560259327E-2</v>
      </c>
      <c r="H21" s="74"/>
      <c r="I21" s="73">
        <f t="shared" ref="I21" si="24">I22/$W$25</f>
        <v>4.9994307469432515E-2</v>
      </c>
      <c r="J21" s="74"/>
      <c r="K21" s="73">
        <f t="shared" ref="K21" si="25">K22/$W$25</f>
        <v>4.3328170553345133E-2</v>
      </c>
      <c r="L21" s="74"/>
      <c r="M21" s="73">
        <f t="shared" ref="M21" si="26">M22/$W$25</f>
        <v>2.6663489773215469E-2</v>
      </c>
      <c r="N21" s="74"/>
      <c r="O21" s="73">
        <f t="shared" ref="O21" si="27">O22/$W$25</f>
        <v>2.6663489773215469E-2</v>
      </c>
      <c r="P21" s="74"/>
      <c r="Q21" s="73">
        <f t="shared" ref="Q21" si="28">Q22/$W$25</f>
        <v>3.3329361560259327E-2</v>
      </c>
      <c r="R21" s="74"/>
      <c r="S21" s="73">
        <f t="shared" ref="S21" si="29">S22/$W$25</f>
        <v>3.3329361560259327E-2</v>
      </c>
      <c r="T21" s="74"/>
      <c r="U21" s="73">
        <f t="shared" ref="U21" si="30">U22/$W$25</f>
        <v>2.6663489773215469E-2</v>
      </c>
      <c r="V21" s="74"/>
      <c r="W21" s="73">
        <f t="shared" ref="W21" si="31">W22/$W$25</f>
        <v>2.6663489773215469E-2</v>
      </c>
      <c r="X21" s="74"/>
    </row>
    <row r="22" spans="2:24" ht="25.8" x14ac:dyDescent="0.5">
      <c r="B22" s="68"/>
      <c r="C22" s="71"/>
      <c r="D22" s="18"/>
      <c r="E22" s="64">
        <v>126967.06</v>
      </c>
      <c r="F22" s="65"/>
      <c r="G22" s="64">
        <v>126967.06</v>
      </c>
      <c r="H22" s="65"/>
      <c r="I22" s="64">
        <v>190451.6</v>
      </c>
      <c r="J22" s="65"/>
      <c r="K22" s="64">
        <v>165057.18</v>
      </c>
      <c r="L22" s="65"/>
      <c r="M22" s="64">
        <v>101573.65</v>
      </c>
      <c r="N22" s="65"/>
      <c r="O22" s="64">
        <v>101573.65</v>
      </c>
      <c r="P22" s="65"/>
      <c r="Q22" s="64">
        <v>126967.06</v>
      </c>
      <c r="R22" s="65"/>
      <c r="S22" s="64">
        <v>126967.06</v>
      </c>
      <c r="T22" s="65"/>
      <c r="U22" s="64">
        <v>101573.65</v>
      </c>
      <c r="V22" s="65"/>
      <c r="W22" s="64">
        <v>101573.65</v>
      </c>
      <c r="X22" s="65"/>
    </row>
    <row r="23" spans="2:24" s="8" customFormat="1" ht="31.2" x14ac:dyDescent="0.6">
      <c r="B23" s="19" t="s">
        <v>25</v>
      </c>
      <c r="C23" s="19"/>
      <c r="D23" s="19"/>
      <c r="E23" s="14">
        <f>E7+E10+E13+E16+E19+E22</f>
        <v>586362.11999999988</v>
      </c>
      <c r="F23" s="15"/>
      <c r="G23" s="14">
        <f t="shared" ref="G23" si="32">G7+G10+G13+G16+G19+G22</f>
        <v>586362.11999999988</v>
      </c>
      <c r="H23" s="15"/>
      <c r="I23" s="14">
        <f t="shared" ref="I23" si="33">I7+I10+I13+I16+I19+I22</f>
        <v>649846.65999999992</v>
      </c>
      <c r="J23" s="15"/>
      <c r="K23" s="14">
        <f t="shared" ref="K23" si="34">K7+K10+K13+K16+K19+K22</f>
        <v>624452.24</v>
      </c>
      <c r="L23" s="15"/>
      <c r="M23" s="14">
        <f t="shared" ref="M23" si="35">M7+M10+M13+M16+M19+M22</f>
        <v>560968.71</v>
      </c>
      <c r="N23" s="15"/>
      <c r="O23" s="14">
        <f t="shared" ref="O23" si="36">O7+O10+O13+O16+O19+O22</f>
        <v>344392.43999999994</v>
      </c>
      <c r="P23" s="15"/>
      <c r="Q23" s="14">
        <f t="shared" ref="Q23" si="37">Q7+Q10+Q13+Q16+Q19+Q22</f>
        <v>126967.06</v>
      </c>
      <c r="R23" s="15"/>
      <c r="S23" s="14">
        <f t="shared" ref="S23" si="38">S7+S10+S13+S16+S19+S22</f>
        <v>126967.06</v>
      </c>
      <c r="T23" s="15"/>
      <c r="U23" s="14">
        <f t="shared" ref="U23" si="39">U7+U10+U13+U16+U19+U22</f>
        <v>101573.65</v>
      </c>
      <c r="V23" s="15"/>
      <c r="W23" s="14">
        <f t="shared" ref="W23" si="40">W7+W10+W13+W16+W19+W22</f>
        <v>101573.65</v>
      </c>
      <c r="X23" s="15"/>
    </row>
    <row r="24" spans="2:24" s="8" customFormat="1" ht="31.2" x14ac:dyDescent="0.6">
      <c r="B24" s="20" t="s">
        <v>26</v>
      </c>
      <c r="C24" s="20"/>
      <c r="D24" s="20"/>
      <c r="E24" s="13">
        <f>E23/$W$25</f>
        <v>0.15392240398982354</v>
      </c>
      <c r="F24" s="13"/>
      <c r="G24" s="13">
        <f t="shared" ref="G24" si="41">G23/$W$25</f>
        <v>0.15392240398982354</v>
      </c>
      <c r="H24" s="13"/>
      <c r="I24" s="13">
        <f t="shared" ref="I24" si="42">I23/$W$25</f>
        <v>0.17058734989899674</v>
      </c>
      <c r="J24" s="13"/>
      <c r="K24" s="13">
        <f t="shared" ref="K24" si="43">K23/$W$25</f>
        <v>0.16392121298290938</v>
      </c>
      <c r="L24" s="13"/>
      <c r="M24" s="13">
        <f t="shared" ref="M24" si="44">M23/$W$25</f>
        <v>0.14725653220277971</v>
      </c>
      <c r="N24" s="13"/>
      <c r="O24" s="13">
        <f t="shared" ref="O24" si="45">O23/$W$25</f>
        <v>9.0404394268717533E-2</v>
      </c>
      <c r="P24" s="13"/>
      <c r="Q24" s="13">
        <f t="shared" ref="Q24" si="46">Q23/$W$25</f>
        <v>3.3329361560259327E-2</v>
      </c>
      <c r="R24" s="13"/>
      <c r="S24" s="13">
        <f t="shared" ref="S24" si="47">S23/$W$25</f>
        <v>3.3329361560259327E-2</v>
      </c>
      <c r="T24" s="13"/>
      <c r="U24" s="13">
        <f t="shared" ref="U24" si="48">U23/$W$25</f>
        <v>2.6663489773215469E-2</v>
      </c>
      <c r="V24" s="13"/>
      <c r="W24" s="13">
        <f t="shared" ref="W24" si="49">W23/$W$25</f>
        <v>2.6663489773215469E-2</v>
      </c>
      <c r="X24" s="13"/>
    </row>
    <row r="25" spans="2:24" s="8" customFormat="1" ht="31.2" x14ac:dyDescent="0.6">
      <c r="B25" s="21" t="s">
        <v>27</v>
      </c>
      <c r="C25" s="21"/>
      <c r="D25" s="21"/>
      <c r="E25" s="11">
        <f>E23</f>
        <v>586362.11999999988</v>
      </c>
      <c r="F25" s="12"/>
      <c r="G25" s="11">
        <f>E25+G23</f>
        <v>1172724.2399999998</v>
      </c>
      <c r="H25" s="12"/>
      <c r="I25" s="11">
        <f t="shared" ref="I25" si="50">G25+I23</f>
        <v>1822570.8999999997</v>
      </c>
      <c r="J25" s="12"/>
      <c r="K25" s="11">
        <f t="shared" ref="K25" si="51">I25+K23</f>
        <v>2447023.1399999997</v>
      </c>
      <c r="L25" s="12"/>
      <c r="M25" s="11">
        <f t="shared" ref="M25" si="52">K25+M23</f>
        <v>3007991.8499999996</v>
      </c>
      <c r="N25" s="12"/>
      <c r="O25" s="11">
        <f t="shared" ref="O25" si="53">M25+O23</f>
        <v>3352384.2899999996</v>
      </c>
      <c r="P25" s="12"/>
      <c r="Q25" s="11">
        <f t="shared" ref="Q25" si="54">O25+Q23</f>
        <v>3479351.3499999996</v>
      </c>
      <c r="R25" s="12"/>
      <c r="S25" s="11">
        <f t="shared" ref="S25" si="55">Q25+S23</f>
        <v>3606318.4099999997</v>
      </c>
      <c r="T25" s="12"/>
      <c r="U25" s="11">
        <f t="shared" ref="U25" si="56">S25+U23</f>
        <v>3707892.0599999996</v>
      </c>
      <c r="V25" s="12"/>
      <c r="W25" s="11">
        <f t="shared" ref="W25" si="57">U25+W23</f>
        <v>3809465.7099999995</v>
      </c>
      <c r="X25" s="12"/>
    </row>
    <row r="26" spans="2:24" s="8" customFormat="1" ht="31.2" x14ac:dyDescent="0.6">
      <c r="B26" s="22" t="s">
        <v>28</v>
      </c>
      <c r="C26" s="22"/>
      <c r="D26" s="22"/>
      <c r="E26" s="10">
        <f>E25/$W$25</f>
        <v>0.15392240398982354</v>
      </c>
      <c r="F26" s="10"/>
      <c r="G26" s="10">
        <f t="shared" ref="G26" si="58">G25/$W$25</f>
        <v>0.30784480797964708</v>
      </c>
      <c r="H26" s="10"/>
      <c r="I26" s="10">
        <f t="shared" ref="I26" si="59">I25/$W$25</f>
        <v>0.47843215787864379</v>
      </c>
      <c r="J26" s="10"/>
      <c r="K26" s="10">
        <f t="shared" ref="K26" si="60">K25/$W$25</f>
        <v>0.6423533708615532</v>
      </c>
      <c r="L26" s="10"/>
      <c r="M26" s="10">
        <f t="shared" ref="M26" si="61">M25/$W$25</f>
        <v>0.78960990306433287</v>
      </c>
      <c r="N26" s="10"/>
      <c r="O26" s="10">
        <f t="shared" ref="O26" si="62">O25/$W$25</f>
        <v>0.88001429733305037</v>
      </c>
      <c r="P26" s="10"/>
      <c r="Q26" s="10">
        <f t="shared" ref="Q26" si="63">Q25/$W$25</f>
        <v>0.91334365889330971</v>
      </c>
      <c r="R26" s="10"/>
      <c r="S26" s="10">
        <f t="shared" ref="S26" si="64">S25/$W$25</f>
        <v>0.94667302045356916</v>
      </c>
      <c r="T26" s="10"/>
      <c r="U26" s="10">
        <f t="shared" ref="U26" si="65">U25/$W$25</f>
        <v>0.97333651022678458</v>
      </c>
      <c r="V26" s="10"/>
      <c r="W26" s="10">
        <f t="shared" ref="W26" si="66">W25/$W$25</f>
        <v>1</v>
      </c>
      <c r="X26" s="10"/>
    </row>
  </sheetData>
  <mergeCells count="146">
    <mergeCell ref="S21:T21"/>
    <mergeCell ref="I21:J21"/>
    <mergeCell ref="K21:L21"/>
    <mergeCell ref="M19:N19"/>
    <mergeCell ref="E19:F19"/>
    <mergeCell ref="G19:H19"/>
    <mergeCell ref="I19:J19"/>
    <mergeCell ref="K19:L19"/>
    <mergeCell ref="E18:F18"/>
    <mergeCell ref="G18:H18"/>
    <mergeCell ref="I18:J18"/>
    <mergeCell ref="K18:L18"/>
    <mergeCell ref="O13:P13"/>
    <mergeCell ref="E9:F9"/>
    <mergeCell ref="G9:H9"/>
    <mergeCell ref="I9:J9"/>
    <mergeCell ref="K9:L9"/>
    <mergeCell ref="M9:N9"/>
    <mergeCell ref="M7:N7"/>
    <mergeCell ref="M18:N18"/>
    <mergeCell ref="O12:P12"/>
    <mergeCell ref="E11:P11"/>
    <mergeCell ref="E8:P8"/>
    <mergeCell ref="O7:P7"/>
    <mergeCell ref="O9:P9"/>
    <mergeCell ref="O10:P10"/>
    <mergeCell ref="G15:H15"/>
    <mergeCell ref="I15:J15"/>
    <mergeCell ref="K15:L15"/>
    <mergeCell ref="E16:F16"/>
    <mergeCell ref="G16:H16"/>
    <mergeCell ref="I16:J16"/>
    <mergeCell ref="K16:L16"/>
    <mergeCell ref="M16:N16"/>
    <mergeCell ref="C5:C7"/>
    <mergeCell ref="B5:B7"/>
    <mergeCell ref="E14:N14"/>
    <mergeCell ref="E7:F7"/>
    <mergeCell ref="G7:H7"/>
    <mergeCell ref="I7:J7"/>
    <mergeCell ref="K7:L7"/>
    <mergeCell ref="K13:L13"/>
    <mergeCell ref="M13:N13"/>
    <mergeCell ref="B11:B13"/>
    <mergeCell ref="C11:C13"/>
    <mergeCell ref="G13:H13"/>
    <mergeCell ref="I13:J13"/>
    <mergeCell ref="E12:F12"/>
    <mergeCell ref="G12:H12"/>
    <mergeCell ref="I12:J12"/>
    <mergeCell ref="E6:F6"/>
    <mergeCell ref="G6:H6"/>
    <mergeCell ref="I6:J6"/>
    <mergeCell ref="K6:L6"/>
    <mergeCell ref="M6:N6"/>
    <mergeCell ref="E5:P5"/>
    <mergeCell ref="O6:P6"/>
    <mergeCell ref="D14:D16"/>
    <mergeCell ref="B17:B19"/>
    <mergeCell ref="C17:C19"/>
    <mergeCell ref="E17:N17"/>
    <mergeCell ref="D17:D19"/>
    <mergeCell ref="S22:T22"/>
    <mergeCell ref="U22:V22"/>
    <mergeCell ref="W22:X22"/>
    <mergeCell ref="B20:B22"/>
    <mergeCell ref="C20:C22"/>
    <mergeCell ref="E20:X20"/>
    <mergeCell ref="E22:F22"/>
    <mergeCell ref="G22:H22"/>
    <mergeCell ref="I22:J22"/>
    <mergeCell ref="K22:L22"/>
    <mergeCell ref="M22:N22"/>
    <mergeCell ref="O22:P22"/>
    <mergeCell ref="Q22:R22"/>
    <mergeCell ref="M21:N21"/>
    <mergeCell ref="E21:F21"/>
    <mergeCell ref="G21:H21"/>
    <mergeCell ref="U21:V21"/>
    <mergeCell ref="W21:X21"/>
    <mergeCell ref="O21:P21"/>
    <mergeCell ref="Q21:R21"/>
    <mergeCell ref="D20:D22"/>
    <mergeCell ref="B23:D23"/>
    <mergeCell ref="B24:D24"/>
    <mergeCell ref="B25:D25"/>
    <mergeCell ref="B26:D26"/>
    <mergeCell ref="B2:X2"/>
    <mergeCell ref="B3:X3"/>
    <mergeCell ref="D5:D7"/>
    <mergeCell ref="D8:D10"/>
    <mergeCell ref="D11:D13"/>
    <mergeCell ref="K12:L12"/>
    <mergeCell ref="M12:N12"/>
    <mergeCell ref="E13:F13"/>
    <mergeCell ref="B8:B10"/>
    <mergeCell ref="C8:C10"/>
    <mergeCell ref="G10:H10"/>
    <mergeCell ref="I10:J10"/>
    <mergeCell ref="K10:L10"/>
    <mergeCell ref="M10:N10"/>
    <mergeCell ref="E10:F10"/>
    <mergeCell ref="M15:N15"/>
    <mergeCell ref="B14:B16"/>
    <mergeCell ref="C14:C16"/>
    <mergeCell ref="E15:F15"/>
    <mergeCell ref="O23:P23"/>
    <mergeCell ref="Q23:R23"/>
    <mergeCell ref="S23:T23"/>
    <mergeCell ref="U23:V23"/>
    <mergeCell ref="W23:X23"/>
    <mergeCell ref="E23:F23"/>
    <mergeCell ref="G23:H23"/>
    <mergeCell ref="I23:J23"/>
    <mergeCell ref="K23:L23"/>
    <mergeCell ref="M23:N23"/>
    <mergeCell ref="O24:P24"/>
    <mergeCell ref="Q24:R24"/>
    <mergeCell ref="S24:T24"/>
    <mergeCell ref="U24:V24"/>
    <mergeCell ref="W24:X24"/>
    <mergeCell ref="E24:F24"/>
    <mergeCell ref="G24:H24"/>
    <mergeCell ref="I24:J24"/>
    <mergeCell ref="K24:L24"/>
    <mergeCell ref="M24:N24"/>
    <mergeCell ref="O25:P25"/>
    <mergeCell ref="Q25:R25"/>
    <mergeCell ref="S25:T25"/>
    <mergeCell ref="U25:V25"/>
    <mergeCell ref="W25:X25"/>
    <mergeCell ref="E25:F25"/>
    <mergeCell ref="G25:H25"/>
    <mergeCell ref="I25:J25"/>
    <mergeCell ref="K25:L25"/>
    <mergeCell ref="M25:N25"/>
    <mergeCell ref="O26:P26"/>
    <mergeCell ref="Q26:R26"/>
    <mergeCell ref="S26:T26"/>
    <mergeCell ref="U26:V26"/>
    <mergeCell ref="W26:X26"/>
    <mergeCell ref="E26:F26"/>
    <mergeCell ref="G26:H26"/>
    <mergeCell ref="I26:J26"/>
    <mergeCell ref="K26:L26"/>
    <mergeCell ref="M26:N2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DE PAGAMENTO FRG</vt:lpstr>
      <vt:lpstr>'CRONOGRAMA DE PAGAMENTO FRG'!Area_de_impressao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Terceirizado Paraná Projetos</cp:lastModifiedBy>
  <cp:lastPrinted>2023-07-24T14:39:46Z</cp:lastPrinted>
  <dcterms:created xsi:type="dcterms:W3CDTF">2023-05-09T20:15:43Z</dcterms:created>
  <dcterms:modified xsi:type="dcterms:W3CDTF">2023-11-22T10:43:30Z</dcterms:modified>
</cp:coreProperties>
</file>